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425" windowHeight="13020" activeTab="0"/>
  </bookViews>
  <sheets>
    <sheet name="Tabelle1" sheetId="1" r:id="rId1"/>
  </sheets>
  <definedNames>
    <definedName name="_xlnm.Print_Area" localSheetId="0">'Tabelle1'!$A$1:$G$44</definedName>
  </definedNames>
  <calcPr fullCalcOnLoad="1"/>
</workbook>
</file>

<file path=xl/sharedStrings.xml><?xml version="1.0" encoding="utf-8"?>
<sst xmlns="http://schemas.openxmlformats.org/spreadsheetml/2006/main" count="135" uniqueCount="103">
  <si>
    <t>kWh</t>
  </si>
  <si>
    <t>Vermerk</t>
  </si>
  <si>
    <t>http://volker-quaschning.de/datserv/CO2-spez/index.php</t>
  </si>
  <si>
    <t>%</t>
  </si>
  <si>
    <t>https://sedl.at/Stromnetz</t>
  </si>
  <si>
    <t>Verluste Stromnetz</t>
  </si>
  <si>
    <t>Abgabe Steckdose</t>
  </si>
  <si>
    <t>Ladeverluste</t>
  </si>
  <si>
    <t>Eigenbedarf Kohlekraftwerk</t>
  </si>
  <si>
    <t>Wirkungsgrad Kohlekraftwerk</t>
  </si>
  <si>
    <t>Wärmebedarf Kessel</t>
  </si>
  <si>
    <t>https://books.google.at/books?id=7I6Cvctmw4AC&amp;pg=PA9&amp;dq=Heizwert+braunkohle&amp;hl=de&amp;sa=X&amp;ved=0ahUKEwibjp7IsdbSAhVFIcAKHf1zAKIQ6AEIQDAG#v=onepage&amp;q=Heizwert%20braunkohle&amp;f=false</t>
  </si>
  <si>
    <t>kWh/100km</t>
  </si>
  <si>
    <t>gCO2/km</t>
  </si>
  <si>
    <t>kWh/kg(th)</t>
  </si>
  <si>
    <t>kJ/kg(th)</t>
  </si>
  <si>
    <t>Werte</t>
  </si>
  <si>
    <t>Beschreibung</t>
  </si>
  <si>
    <t>Einheit</t>
  </si>
  <si>
    <t>errechnet</t>
  </si>
  <si>
    <t xml:space="preserve">https://www.ingenieur.de/technik/fachbereiche/rohstoffe/braunkohle-loesungen-fuer-co2-ausstoss-wirkungsgrad/ </t>
  </si>
  <si>
    <t>"</t>
  </si>
  <si>
    <t>gCO2/kWh(th)</t>
  </si>
  <si>
    <t>km</t>
  </si>
  <si>
    <t>Bandbreite</t>
  </si>
  <si>
    <t>https://sedl.at/Elektroauto/Akkus/Ladezeiten</t>
  </si>
  <si>
    <t>10-20</t>
  </si>
  <si>
    <t>https://www.energie-lexikon.info/kohlekraftwerk.html</t>
  </si>
  <si>
    <t>https://www.volkswagen.at/media/Kwc_Basic_DownloadTag_Component/1210-paragraphs-14268-text-l2-child/default/2aa88014/1585232943/e-golf-verkaufsunterlage-01-2020-web-v1.pdf</t>
  </si>
  <si>
    <t>Reichweite</t>
  </si>
  <si>
    <t>170-230</t>
  </si>
  <si>
    <t>Ohne Kohleaufbereitung</t>
  </si>
  <si>
    <t>5-10</t>
  </si>
  <si>
    <t>30-43</t>
  </si>
  <si>
    <t>6.700-12.600</t>
  </si>
  <si>
    <t>Blau sind mit Formel berechnete Zwischenergebnisse</t>
  </si>
  <si>
    <t>340-410</t>
  </si>
  <si>
    <t>kg CO2</t>
  </si>
  <si>
    <t>100.000-200.000</t>
  </si>
  <si>
    <t>Lebensdauer Batterie</t>
  </si>
  <si>
    <t>MJ/kWh</t>
  </si>
  <si>
    <t>https://www.energie-experten.ch/de/mobilitaet/detail/wie-stark-belastet-die-batterieherstellung-die-oekobilanz-von-elektroautos.html</t>
  </si>
  <si>
    <t>350-650</t>
  </si>
  <si>
    <t>detto umgerechnet auf kWh</t>
  </si>
  <si>
    <t>Emission für Batterieherstellung</t>
  </si>
  <si>
    <t>Fixwert</t>
  </si>
  <si>
    <t>Mit eingeschänkter Kapazität erreichbar</t>
  </si>
  <si>
    <t>https://www.elektroniknet.de/elektronik-automotive/elektromobilitaet/wie-lange-lebt-die-batterie-122421.html</t>
  </si>
  <si>
    <t>1. Emmisionen je kWh Stromverbrauch für weitere Berechnungen auf Basis Kohlekraftwerk (s. Merit Order)</t>
  </si>
  <si>
    <t>5-15</t>
  </si>
  <si>
    <t>Stromabgabe ab Kraftwerk</t>
  </si>
  <si>
    <t>Stromabgabe Generator</t>
  </si>
  <si>
    <t>Je nach Kohlesorte</t>
  </si>
  <si>
    <t>CO2 Freisetzung beim Verbrennen von Kohle</t>
  </si>
  <si>
    <t>Grün sind innerhalb der technischen Bandbreite fair angenommene Werte</t>
  </si>
  <si>
    <t>Bedarf ab Steckdose</t>
  </si>
  <si>
    <t>2. Herleitung der CO2-Emmissionen für eines E-Golf 7</t>
  </si>
  <si>
    <t>Heizwert Braunkohle KiloJoule</t>
  </si>
  <si>
    <t>Batterie Nennkapazität für Fahrstrom</t>
  </si>
  <si>
    <t>Energiebedarf für Herstellung der Batterie</t>
  </si>
  <si>
    <t>kg Kohle für 100km</t>
  </si>
  <si>
    <t>Zu verbrennende Kohle für 100km</t>
  </si>
  <si>
    <t>CO2-Gesamtemission E-Golf 7 pro km</t>
  </si>
  <si>
    <t>(th) bedeutet thermisch</t>
  </si>
  <si>
    <t>(el) bedeutet elektrisch</t>
  </si>
  <si>
    <t>Gesamtenergiebedarf pro 100km</t>
  </si>
  <si>
    <t>Fahrstrom + Batterieerzeugung</t>
  </si>
  <si>
    <t>CO2-Emission für Fahrstrom</t>
  </si>
  <si>
    <t>Bei Reduktion des Verbrauches gehen aufgrund der Merit Order Hauptsächlich Kohlekraftwerke vom Netz.</t>
  </si>
  <si>
    <t>https://de.wikipedia.org/wiki/Merit-Order</t>
  </si>
  <si>
    <t>Mit diesen Ergebnis kann dann die tatsächliche Emission eine Elekroautos wie z.B. E-Golf 7 ermittelt werden.</t>
  </si>
  <si>
    <t>Rot sind mit Formel berechnete zitierfähige Aussagen</t>
  </si>
  <si>
    <t>Ziel dieser Berechnung ist es die Emission für 1kWh Strom aus der Steckdose zu berechnen:</t>
  </si>
  <si>
    <t>Aufgrund der Merit-Order werden zusätzliche Verbraucher hauptsächlich durch Strom aus Kohlekraftwerken abgedeckt.</t>
  </si>
  <si>
    <t>Wind und Solarkraftwerke liefern das was die Natur hergibt, es erfolgt praktisch KEINE Lastanpassung da Abnahmeverpflichtungen bestehen!</t>
  </si>
  <si>
    <t>Stromabgabe ab Kraftwerk - Verluste Stromnetz = Abgabe Steckdose</t>
  </si>
  <si>
    <t>Stromabgabe Generator - Eigenbedarf Kohlekraftwerk = Stromabgabe Kraftwerk</t>
  </si>
  <si>
    <t>Wärmebedarf Kessel * Wirkungsgrad Kohlekraftwerk = Stromabgabe Generator</t>
  </si>
  <si>
    <t>Energie in [kWh] = Energie [kJ] / 3600</t>
  </si>
  <si>
    <t>Energie in [kWh] = 1000 * Energie [MJ] / 3600</t>
  </si>
  <si>
    <t>Spezifischer Energiebedarf für Herstellung Batterie</t>
  </si>
  <si>
    <t>Energiebedarf für Herstellung der Batterie = Batterie Nennkapazität * Spezifischer Energiebedarf</t>
  </si>
  <si>
    <t>Formeln (auf die Einheiten ist zu achten)</t>
  </si>
  <si>
    <t>Emission für Batterieherstellung pro km</t>
  </si>
  <si>
    <t>Emission für Batterieherstellung pro km = Emission für Batterieherstellung / Lebensdauer Batterie</t>
  </si>
  <si>
    <t>Verbrauch Fahrstrom</t>
  </si>
  <si>
    <t>Bedarf ab Steckdose - Ladeverluste = Verbrauch Fahrstrom</t>
  </si>
  <si>
    <t>Gesamtenergiebedarf pro 100km = Bedarf ab Steckdose + 100 * Energiebedarf für Herstellung der Batterie / Lebensdauer Batterie</t>
  </si>
  <si>
    <t>Zu verbrennende Kohle im Kraftwerk je kWh (el) = Wärmebedarf Kessel * Heizwert Braunkohle kWh</t>
  </si>
  <si>
    <t>Verbrauch Fahrstrom = Nennkapazität / (Reichweite / 100)</t>
  </si>
  <si>
    <t>Emission pro kWh (el) im Kraftwerk = Wärmebedarf Kessel * CO2 Freisetzung beim Verbrennen von Kohle / 1000</t>
  </si>
  <si>
    <t>kWh(el)/100km</t>
  </si>
  <si>
    <t>kWh(el)</t>
  </si>
  <si>
    <t>kWh(th)</t>
  </si>
  <si>
    <t>kWh/kWh(kap)</t>
  </si>
  <si>
    <t>CO2-Emission für Fahrstrom = Bedarf ab Steckdose * Emission pro kWh(el) im Kraftwerk (1)</t>
  </si>
  <si>
    <t>Emission für Batterieherstellung = Energiebedarf für Herstellung der Batterie * Emission pro " kWh(el) im Kraftwerk (1)</t>
  </si>
  <si>
    <t>CO2-Gesamtemission E-Golf 7 pro km = (Gesamtenergiebedarf pro 100km / 100) * Emission pro kWh(el) im Kraftwerk (1)</t>
  </si>
  <si>
    <t>Zu verbrennende Kohle für 100km = Gesamtenergiebedarf pro 100km * Zu verbrennende Kohle pro kWh(el) im Kraftwerk (2)</t>
  </si>
  <si>
    <t>Stand 6.4.2020</t>
  </si>
  <si>
    <t>Emissionsrechner für Strom aus der Steckdose für variable Verbraucher</t>
  </si>
  <si>
    <t>Quelle:</t>
  </si>
  <si>
    <t>Dreimal soviel CO2 wie Diesel-Golf!!!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</si>
</sst>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0.0"/>
    <numFmt numFmtId="169" formatCode="0\ &quot;Liter&quot;"/>
    <numFmt numFmtId="170" formatCode="0.0\ &quot;l/100km&quot;"/>
    <numFmt numFmtId="171" formatCode="#,##0.0"/>
    <numFmt numFmtId="172" formatCode="&quot;€&quot;\ #,##0"/>
    <numFmt numFmtId="173" formatCode="0\ &quot;Min&quot;"/>
    <numFmt numFmtId="174" formatCode="0\ &quot;kWh&quot;"/>
    <numFmt numFmtId="175" formatCode="0.0\ &quot;kWh/100km&quot;"/>
    <numFmt numFmtId="176" formatCode="0.000"/>
    <numFmt numFmtId="177" formatCode="\+0%;\-0%;0;"/>
    <numFmt numFmtId="178" formatCode="0\ &quot;Kerosin&quot;"/>
    <numFmt numFmtId="179" formatCode="0\ &quot;Ltr. Kerosin&quot;"/>
    <numFmt numFmtId="180" formatCode="0\ &quot;Ltr. Diesel&quot;"/>
    <numFmt numFmtId="181" formatCode="0.00\ &quot;Ltr. Diesel&quot;"/>
    <numFmt numFmtId="182" formatCode="0.0\ &quot;Ltr. Diesel&quot;"/>
    <numFmt numFmtId="183" formatCode="#,##0.000"/>
  </numFmts>
  <fonts count="34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5.25"/>
      <color indexed="8"/>
      <name val="Arial"/>
      <family val="2"/>
    </font>
    <font>
      <sz val="19.25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10"/>
      <name val="Arial"/>
      <family val="2"/>
    </font>
    <font>
      <b/>
      <sz val="19.25"/>
      <color indexed="8"/>
      <name val="Arial"/>
      <family val="2"/>
    </font>
    <font>
      <sz val="10"/>
      <color indexed="17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color indexed="12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1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2" borderId="0" applyNumberFormat="0" applyBorder="0" applyAlignment="0" applyProtection="0"/>
    <xf numFmtId="0" fontId="15" fillId="9" borderId="1" applyNumberFormat="0" applyAlignment="0" applyProtection="0"/>
    <xf numFmtId="0" fontId="16" fillId="9" borderId="2" applyNumberFormat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3" borderId="2" applyNumberFormat="0" applyAlignment="0" applyProtection="0"/>
    <xf numFmtId="0" fontId="21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0" fillId="5" borderId="4" applyNumberFormat="0" applyFont="0" applyAlignment="0" applyProtection="0"/>
    <xf numFmtId="9" fontId="0" fillId="0" borderId="0" applyFont="0" applyFill="0" applyBorder="0" applyAlignment="0" applyProtection="0"/>
    <xf numFmtId="0" fontId="12" fillId="17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8" fillId="14" borderId="9" applyNumberFormat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1" fillId="0" borderId="0" xfId="48" applyAlignment="1">
      <alignment vertical="center"/>
    </xf>
    <xf numFmtId="0" fontId="2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49" fontId="0" fillId="0" borderId="0" xfId="0" applyNumberFormat="1" applyFont="1" applyFill="1" applyAlignment="1">
      <alignment horizontal="center" vertical="center"/>
    </xf>
    <xf numFmtId="0" fontId="28" fillId="0" borderId="0" xfId="0" applyFont="1" applyFill="1" applyBorder="1" applyAlignment="1">
      <alignment vertical="center"/>
    </xf>
    <xf numFmtId="1" fontId="24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49" fontId="0" fillId="0" borderId="0" xfId="0" applyNumberFormat="1" applyFont="1" applyFill="1" applyBorder="1" applyAlignment="1">
      <alignment horizontal="center" vertical="center"/>
    </xf>
    <xf numFmtId="0" fontId="24" fillId="10" borderId="10" xfId="0" applyFont="1" applyFill="1" applyBorder="1" applyAlignment="1">
      <alignment vertical="center"/>
    </xf>
    <xf numFmtId="171" fontId="26" fillId="10" borderId="11" xfId="0" applyNumberFormat="1" applyFont="1" applyFill="1" applyBorder="1" applyAlignment="1">
      <alignment vertical="center"/>
    </xf>
    <xf numFmtId="0" fontId="0" fillId="10" borderId="11" xfId="0" applyFill="1" applyBorder="1" applyAlignment="1">
      <alignment vertical="center"/>
    </xf>
    <xf numFmtId="0" fontId="0" fillId="0" borderId="12" xfId="0" applyBorder="1" applyAlignment="1">
      <alignment vertical="center"/>
    </xf>
    <xf numFmtId="0" fontId="26" fillId="0" borderId="13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68" fontId="2" fillId="0" borderId="11" xfId="0" applyNumberFormat="1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2" xfId="0" applyFont="1" applyBorder="1" applyAlignment="1">
      <alignment vertical="center"/>
    </xf>
    <xf numFmtId="49" fontId="0" fillId="0" borderId="13" xfId="0" applyNumberFormat="1" applyFont="1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1" fillId="0" borderId="15" xfId="48" applyFill="1" applyBorder="1" applyAlignment="1" applyProtection="1">
      <alignment vertical="center"/>
      <protection/>
    </xf>
    <xf numFmtId="2" fontId="24" fillId="10" borderId="11" xfId="0" applyNumberFormat="1" applyFont="1" applyFill="1" applyBorder="1" applyAlignment="1">
      <alignment vertical="center"/>
    </xf>
    <xf numFmtId="4" fontId="24" fillId="10" borderId="11" xfId="0" applyNumberFormat="1" applyFont="1" applyFill="1" applyBorder="1" applyAlignment="1">
      <alignment vertical="center"/>
    </xf>
    <xf numFmtId="0" fontId="0" fillId="10" borderId="11" xfId="0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3" fontId="26" fillId="0" borderId="13" xfId="0" applyNumberFormat="1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2" fontId="2" fillId="0" borderId="0" xfId="0" applyNumberFormat="1" applyFont="1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24" fillId="0" borderId="0" xfId="0" applyFont="1" applyFill="1" applyAlignment="1">
      <alignment vertical="center"/>
    </xf>
    <xf numFmtId="0" fontId="28" fillId="0" borderId="0" xfId="0" applyFont="1" applyAlignment="1">
      <alignment vertical="center"/>
    </xf>
    <xf numFmtId="0" fontId="0" fillId="0" borderId="16" xfId="0" applyBorder="1" applyAlignment="1">
      <alignment vertical="center"/>
    </xf>
    <xf numFmtId="0" fontId="26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49" fontId="0" fillId="0" borderId="0" xfId="0" applyNumberFormat="1" applyFont="1" applyBorder="1" applyAlignment="1">
      <alignment horizontal="center" vertical="center"/>
    </xf>
    <xf numFmtId="0" fontId="1" fillId="0" borderId="17" xfId="48" applyFill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1" fillId="0" borderId="17" xfId="48" applyBorder="1" applyAlignment="1" applyProtection="1">
      <alignment vertical="center"/>
      <protection/>
    </xf>
    <xf numFmtId="171" fontId="2" fillId="0" borderId="0" xfId="0" applyNumberFormat="1" applyFont="1" applyBorder="1" applyAlignment="1">
      <alignment vertical="center"/>
    </xf>
    <xf numFmtId="0" fontId="0" fillId="0" borderId="17" xfId="48" applyFont="1" applyBorder="1" applyAlignment="1" applyProtection="1">
      <alignment vertical="center"/>
      <protection/>
    </xf>
    <xf numFmtId="0" fontId="4" fillId="0" borderId="10" xfId="0" applyFont="1" applyFill="1" applyBorder="1" applyAlignment="1">
      <alignment vertical="center"/>
    </xf>
    <xf numFmtId="3" fontId="29" fillId="0" borderId="11" xfId="0" applyNumberFormat="1" applyFont="1" applyFill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1" fontId="26" fillId="0" borderId="13" xfId="0" applyNumberFormat="1" applyFont="1" applyFill="1" applyBorder="1" applyAlignment="1">
      <alignment vertical="center"/>
    </xf>
    <xf numFmtId="0" fontId="1" fillId="0" borderId="15" xfId="48" applyFill="1" applyBorder="1" applyAlignment="1">
      <alignment vertical="center"/>
    </xf>
    <xf numFmtId="1" fontId="2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3" fontId="26" fillId="0" borderId="0" xfId="0" applyNumberFormat="1" applyFont="1" applyFill="1" applyBorder="1" applyAlignment="1">
      <alignment vertical="center"/>
    </xf>
    <xf numFmtId="3" fontId="29" fillId="0" borderId="11" xfId="0" applyNumberFormat="1" applyFont="1" applyBorder="1" applyAlignment="1">
      <alignment vertical="center"/>
    </xf>
    <xf numFmtId="49" fontId="0" fillId="0" borderId="11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171" fontId="2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4" fillId="10" borderId="16" xfId="0" applyFont="1" applyFill="1" applyBorder="1" applyAlignment="1">
      <alignment vertical="center"/>
    </xf>
    <xf numFmtId="171" fontId="24" fillId="10" borderId="0" xfId="0" applyNumberFormat="1" applyFont="1" applyFill="1" applyBorder="1" applyAlignment="1">
      <alignment vertical="center"/>
    </xf>
    <xf numFmtId="0" fontId="0" fillId="10" borderId="0" xfId="0" applyFill="1" applyBorder="1" applyAlignment="1">
      <alignment vertical="center"/>
    </xf>
    <xf numFmtId="1" fontId="24" fillId="10" borderId="11" xfId="0" applyNumberFormat="1" applyFont="1" applyFill="1" applyBorder="1" applyAlignment="1">
      <alignment vertical="center"/>
    </xf>
    <xf numFmtId="0" fontId="24" fillId="10" borderId="0" xfId="0" applyFont="1" applyFill="1" applyAlignment="1">
      <alignment vertical="center"/>
    </xf>
    <xf numFmtId="0" fontId="0" fillId="10" borderId="0" xfId="0" applyFill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49" fontId="31" fillId="0" borderId="0" xfId="0" applyNumberFormat="1" applyFont="1" applyAlignment="1">
      <alignment horizontal="center" vertical="center"/>
    </xf>
    <xf numFmtId="0" fontId="31" fillId="0" borderId="0" xfId="0" applyFont="1" applyAlignment="1">
      <alignment horizontal="right" vertical="center"/>
    </xf>
    <xf numFmtId="49" fontId="0" fillId="0" borderId="0" xfId="0" applyNumberFormat="1" applyFont="1" applyAlignment="1">
      <alignment horizontal="left" vertical="center"/>
    </xf>
    <xf numFmtId="49" fontId="31" fillId="0" borderId="0" xfId="0" applyNumberFormat="1" applyFont="1" applyAlignment="1">
      <alignment horizontal="left" vertical="center"/>
    </xf>
    <xf numFmtId="49" fontId="0" fillId="0" borderId="0" xfId="0" applyNumberFormat="1" applyFont="1" applyFill="1" applyAlignment="1">
      <alignment horizontal="left" vertical="center"/>
    </xf>
    <xf numFmtId="49" fontId="0" fillId="0" borderId="0" xfId="0" applyNumberFormat="1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49" fontId="0" fillId="0" borderId="11" xfId="0" applyNumberFormat="1" applyFont="1" applyBorder="1" applyAlignment="1">
      <alignment horizontal="left" vertical="center"/>
    </xf>
    <xf numFmtId="49" fontId="0" fillId="0" borderId="13" xfId="0" applyNumberFormat="1" applyFont="1" applyFill="1" applyBorder="1" applyAlignment="1">
      <alignment horizontal="left" vertical="center"/>
    </xf>
    <xf numFmtId="49" fontId="0" fillId="0" borderId="0" xfId="0" applyNumberFormat="1" applyFont="1" applyBorder="1" applyAlignment="1">
      <alignment horizontal="left" vertical="center"/>
    </xf>
    <xf numFmtId="49" fontId="0" fillId="0" borderId="11" xfId="0" applyNumberFormat="1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5" xfId="48" applyNumberFormat="1" applyFill="1" applyBorder="1" applyAlignment="1" applyProtection="1">
      <alignment vertical="center"/>
      <protection/>
    </xf>
    <xf numFmtId="0" fontId="0" fillId="0" borderId="11" xfId="0" applyFill="1" applyBorder="1" applyAlignment="1">
      <alignment horizontal="left" vertical="center"/>
    </xf>
    <xf numFmtId="0" fontId="24" fillId="0" borderId="0" xfId="0" applyFont="1" applyFill="1" applyBorder="1" applyAlignment="1">
      <alignment vertical="center"/>
    </xf>
    <xf numFmtId="0" fontId="24" fillId="10" borderId="11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4" fillId="9" borderId="12" xfId="0" applyFont="1" applyFill="1" applyBorder="1" applyAlignment="1">
      <alignment vertical="center"/>
    </xf>
    <xf numFmtId="0" fontId="4" fillId="9" borderId="13" xfId="0" applyFont="1" applyFill="1" applyBorder="1" applyAlignment="1">
      <alignment vertical="center"/>
    </xf>
    <xf numFmtId="49" fontId="4" fillId="9" borderId="13" xfId="0" applyNumberFormat="1" applyFont="1" applyFill="1" applyBorder="1" applyAlignment="1">
      <alignment horizontal="center" vertical="center"/>
    </xf>
    <xf numFmtId="49" fontId="4" fillId="9" borderId="13" xfId="0" applyNumberFormat="1" applyFont="1" applyFill="1" applyBorder="1" applyAlignment="1">
      <alignment horizontal="left" vertical="center"/>
    </xf>
    <xf numFmtId="0" fontId="4" fillId="9" borderId="15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9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10846793"/>
        <c:axId val="30512274"/>
      </c:barChart>
      <c:catAx>
        <c:axId val="108467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512274"/>
        <c:crosses val="autoZero"/>
        <c:auto val="1"/>
        <c:lblOffset val="100"/>
        <c:tickLblSkip val="1"/>
        <c:noMultiLvlLbl val="0"/>
      </c:catAx>
      <c:valAx>
        <c:axId val="305122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Energie kWh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8467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35</xdr:row>
      <xdr:rowOff>0</xdr:rowOff>
    </xdr:from>
    <xdr:to>
      <xdr:col>7</xdr:col>
      <xdr:colOff>0</xdr:colOff>
      <xdr:row>35</xdr:row>
      <xdr:rowOff>0</xdr:rowOff>
    </xdr:to>
    <xdr:graphicFrame>
      <xdr:nvGraphicFramePr>
        <xdr:cNvPr id="1" name="Diagramm 1"/>
        <xdr:cNvGraphicFramePr/>
      </xdr:nvGraphicFramePr>
      <xdr:xfrm>
        <a:off x="5000625" y="9334500"/>
        <a:ext cx="127920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4</xdr:col>
      <xdr:colOff>2085975</xdr:colOff>
      <xdr:row>0</xdr:row>
      <xdr:rowOff>95250</xdr:rowOff>
    </xdr:from>
    <xdr:to>
      <xdr:col>4</xdr:col>
      <xdr:colOff>7172325</xdr:colOff>
      <xdr:row>12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67675" y="95250"/>
          <a:ext cx="5086350" cy="320040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sedl.at/Elektroauto/Akkus/Ladezeiten" TargetMode="External" /><Relationship Id="rId2" Type="http://schemas.openxmlformats.org/officeDocument/2006/relationships/hyperlink" Target="https://www.volkswagen.at/media/Kwc_Basic_DownloadTag_Component/1210-paragraphs-14268-text-l2-child/default/2aa88014/1585232943/e-golf-verkaufsunterlage-01-2020-web-v1.pdf" TargetMode="External" /><Relationship Id="rId3" Type="http://schemas.openxmlformats.org/officeDocument/2006/relationships/hyperlink" Target="https://www.energie-experten.ch/de/mobilitaet/detail/wie-stark-belastet-die-batterieherstellung-die-oekobilanz-von-elektroautos.html" TargetMode="External" /><Relationship Id="rId4" Type="http://schemas.openxmlformats.org/officeDocument/2006/relationships/hyperlink" Target="https://www.elektroniknet.de/elektronik-automotive/elektromobilitaet/wie-lange-lebt-die-batterie-122421.html" TargetMode="External" /><Relationship Id="rId5" Type="http://schemas.openxmlformats.org/officeDocument/2006/relationships/hyperlink" Target="https://sedl.at/Stromnetz" TargetMode="External" /><Relationship Id="rId6" Type="http://schemas.openxmlformats.org/officeDocument/2006/relationships/hyperlink" Target="http://volker-quaschning.de/datserv/CO2-spez/index.php" TargetMode="External" /><Relationship Id="rId7" Type="http://schemas.openxmlformats.org/officeDocument/2006/relationships/hyperlink" Target="https://www.ingenieur.de/technik/fachbereiche/rohstoffe/braunkohle-loesungen-fuer-co2-ausstoss-wirkungsgrad/" TargetMode="External" /><Relationship Id="rId8" Type="http://schemas.openxmlformats.org/officeDocument/2006/relationships/hyperlink" Target="https://www.energie-lexikon.info/kohlekraftwerk.html" TargetMode="External" /><Relationship Id="rId9" Type="http://schemas.openxmlformats.org/officeDocument/2006/relationships/hyperlink" Target="https://books.google.at/books?id=7I6Cvctmw4AC&amp;pg=PA9&amp;dq=Heizwert+braunkohle&amp;hl=de&amp;sa=X&amp;ved=0ahUKEwibjp7IsdbSAhVFIcAKHf1zAKIQ6AEIQDAG#v=onepage&amp;q=Heizwert%20braunkohle&amp;f=false" TargetMode="External" /><Relationship Id="rId10" Type="http://schemas.openxmlformats.org/officeDocument/2006/relationships/hyperlink" Target="https://de.wikipedia.org/wiki/Merit-Order" TargetMode="External" /><Relationship Id="rId11" Type="http://schemas.openxmlformats.org/officeDocument/2006/relationships/drawing" Target="../drawings/drawing1.xml" /><Relationship Id="rId1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4"/>
  <sheetViews>
    <sheetView tabSelected="1" zoomScale="90" zoomScaleNormal="90" workbookViewId="0" topLeftCell="A1">
      <selection activeCell="E21" sqref="E21"/>
    </sheetView>
  </sheetViews>
  <sheetFormatPr defaultColWidth="11.421875" defaultRowHeight="21" customHeight="1"/>
  <cols>
    <col min="1" max="1" width="45.00390625" style="1" customWidth="1"/>
    <col min="2" max="2" width="11.421875" style="1" customWidth="1"/>
    <col min="3" max="3" width="18.00390625" style="1" customWidth="1"/>
    <col min="4" max="4" width="15.28125" style="1" customWidth="1"/>
    <col min="5" max="5" width="108.8515625" style="84" customWidth="1"/>
    <col min="6" max="6" width="34.57421875" style="1" customWidth="1"/>
    <col min="7" max="7" width="33.7109375" style="1" customWidth="1"/>
    <col min="8" max="16384" width="11.421875" style="1" customWidth="1"/>
  </cols>
  <sheetData>
    <row r="1" spans="1:7" ht="21" customHeight="1">
      <c r="A1" s="90" t="s">
        <v>100</v>
      </c>
      <c r="E1"/>
      <c r="F1" s="91" t="s">
        <v>99</v>
      </c>
      <c r="G1" s="97" t="s">
        <v>101</v>
      </c>
    </row>
    <row r="2" spans="1:7" ht="21" customHeight="1">
      <c r="A2" s="1" t="s">
        <v>73</v>
      </c>
      <c r="D2" s="2"/>
      <c r="E2" s="75"/>
      <c r="G2" s="4" t="s">
        <v>69</v>
      </c>
    </row>
    <row r="3" spans="1:7" ht="21" customHeight="1">
      <c r="A3" s="1" t="s">
        <v>68</v>
      </c>
      <c r="D3" s="2"/>
      <c r="E3" s="75"/>
      <c r="G3" s="3"/>
    </row>
    <row r="4" spans="1:7" ht="21" customHeight="1">
      <c r="A4" s="1" t="s">
        <v>74</v>
      </c>
      <c r="D4" s="2"/>
      <c r="E4" s="75"/>
      <c r="G4" s="3"/>
    </row>
    <row r="5" spans="4:7" ht="21" customHeight="1">
      <c r="D5" s="2"/>
      <c r="E5" s="75"/>
      <c r="G5" s="3"/>
    </row>
    <row r="6" spans="1:7" s="72" customFormat="1" ht="21" customHeight="1">
      <c r="A6" s="71" t="s">
        <v>72</v>
      </c>
      <c r="D6" s="73"/>
      <c r="E6" s="76"/>
      <c r="G6" s="74"/>
    </row>
    <row r="7" spans="1:7" ht="21" customHeight="1">
      <c r="A7" s="1" t="s">
        <v>70</v>
      </c>
      <c r="D7" s="2"/>
      <c r="E7" s="75"/>
      <c r="G7" s="3"/>
    </row>
    <row r="8" spans="1:5" ht="21" customHeight="1">
      <c r="A8" s="5" t="s">
        <v>54</v>
      </c>
      <c r="D8" s="2"/>
      <c r="E8" s="75"/>
    </row>
    <row r="9" spans="1:5" ht="21" customHeight="1">
      <c r="A9" s="6" t="s">
        <v>35</v>
      </c>
      <c r="D9" s="2"/>
      <c r="E9" s="75"/>
    </row>
    <row r="10" spans="1:5" ht="21" customHeight="1">
      <c r="A10" s="69" t="s">
        <v>71</v>
      </c>
      <c r="B10" s="70"/>
      <c r="D10" s="2"/>
      <c r="E10" s="75"/>
    </row>
    <row r="11" spans="1:5" ht="21" customHeight="1">
      <c r="A11" s="7" t="s">
        <v>64</v>
      </c>
      <c r="D11" s="2"/>
      <c r="E11" s="75"/>
    </row>
    <row r="12" spans="1:5" s="8" customFormat="1" ht="21" customHeight="1">
      <c r="A12" s="7" t="s">
        <v>63</v>
      </c>
      <c r="D12" s="9"/>
      <c r="E12" s="77"/>
    </row>
    <row r="13" spans="1:7" s="8" customFormat="1" ht="21" customHeight="1" thickBot="1">
      <c r="A13" s="10" t="s">
        <v>48</v>
      </c>
      <c r="B13" s="11"/>
      <c r="C13" s="12"/>
      <c r="D13" s="13"/>
      <c r="E13" s="78"/>
      <c r="F13" s="12"/>
      <c r="G13" s="12"/>
    </row>
    <row r="14" spans="1:7" s="89" customFormat="1" ht="21" customHeight="1">
      <c r="A14" s="92" t="s">
        <v>17</v>
      </c>
      <c r="B14" s="93" t="s">
        <v>16</v>
      </c>
      <c r="C14" s="93" t="s">
        <v>18</v>
      </c>
      <c r="D14" s="94" t="s">
        <v>24</v>
      </c>
      <c r="E14" s="95" t="s">
        <v>82</v>
      </c>
      <c r="F14" s="93" t="s">
        <v>1</v>
      </c>
      <c r="G14" s="96" t="s">
        <v>101</v>
      </c>
    </row>
    <row r="15" spans="1:7" ht="21" customHeight="1" thickBot="1">
      <c r="A15" s="14" t="s">
        <v>6</v>
      </c>
      <c r="B15" s="15">
        <v>1</v>
      </c>
      <c r="C15" s="16" t="s">
        <v>92</v>
      </c>
      <c r="D15" s="60"/>
      <c r="E15" s="83"/>
      <c r="F15" s="61"/>
      <c r="G15" s="62"/>
    </row>
    <row r="16" spans="1:7" ht="21" customHeight="1">
      <c r="A16" s="17" t="s">
        <v>5</v>
      </c>
      <c r="B16" s="18">
        <v>10</v>
      </c>
      <c r="C16" s="19" t="s">
        <v>3</v>
      </c>
      <c r="D16" s="26" t="s">
        <v>49</v>
      </c>
      <c r="E16" s="81"/>
      <c r="F16" s="27"/>
      <c r="G16" s="28" t="s">
        <v>4</v>
      </c>
    </row>
    <row r="17" spans="1:7" ht="21" customHeight="1" thickBot="1">
      <c r="A17" s="20" t="s">
        <v>50</v>
      </c>
      <c r="B17" s="21">
        <f>B15/(1-B16/100)</f>
        <v>1.1111111111111112</v>
      </c>
      <c r="C17" s="22" t="s">
        <v>92</v>
      </c>
      <c r="D17" s="60"/>
      <c r="E17" s="79" t="s">
        <v>75</v>
      </c>
      <c r="F17" s="61"/>
      <c r="G17" s="62" t="s">
        <v>19</v>
      </c>
    </row>
    <row r="18" spans="1:7" ht="21" customHeight="1">
      <c r="A18" s="25" t="s">
        <v>8</v>
      </c>
      <c r="B18" s="18">
        <v>7.5</v>
      </c>
      <c r="C18" s="19" t="s">
        <v>3</v>
      </c>
      <c r="D18" s="26" t="s">
        <v>32</v>
      </c>
      <c r="E18" s="81"/>
      <c r="F18" s="27" t="s">
        <v>31</v>
      </c>
      <c r="G18" s="85" t="s">
        <v>27</v>
      </c>
    </row>
    <row r="19" spans="1:7" ht="21" customHeight="1" thickBot="1">
      <c r="A19" s="20" t="s">
        <v>51</v>
      </c>
      <c r="B19" s="21">
        <f>B17/(1-B18/100)</f>
        <v>1.2012012012012012</v>
      </c>
      <c r="C19" s="22" t="s">
        <v>92</v>
      </c>
      <c r="D19" s="60"/>
      <c r="E19" s="83" t="s">
        <v>76</v>
      </c>
      <c r="F19" s="61"/>
      <c r="G19" s="62" t="s">
        <v>19</v>
      </c>
    </row>
    <row r="20" spans="1:7" ht="21" customHeight="1">
      <c r="A20" s="25" t="s">
        <v>9</v>
      </c>
      <c r="B20" s="18">
        <v>38</v>
      </c>
      <c r="C20" s="19" t="s">
        <v>3</v>
      </c>
      <c r="D20" s="26" t="s">
        <v>33</v>
      </c>
      <c r="E20" s="81"/>
      <c r="F20" s="27"/>
      <c r="G20" s="28" t="s">
        <v>20</v>
      </c>
    </row>
    <row r="21" spans="1:7" ht="21" customHeight="1" thickBot="1">
      <c r="A21" s="20" t="s">
        <v>10</v>
      </c>
      <c r="B21" s="21">
        <f>B19/(B20/100)</f>
        <v>3.16105579263474</v>
      </c>
      <c r="C21" s="22" t="s">
        <v>93</v>
      </c>
      <c r="D21" s="60"/>
      <c r="E21" s="83" t="s">
        <v>77</v>
      </c>
      <c r="F21" s="61"/>
      <c r="G21" s="62" t="s">
        <v>19</v>
      </c>
    </row>
    <row r="22" spans="1:7" ht="21" customHeight="1">
      <c r="A22" s="25" t="s">
        <v>53</v>
      </c>
      <c r="B22" s="18">
        <v>375</v>
      </c>
      <c r="C22" s="19" t="s">
        <v>22</v>
      </c>
      <c r="D22" s="26" t="s">
        <v>36</v>
      </c>
      <c r="E22" s="81"/>
      <c r="F22" s="27" t="s">
        <v>52</v>
      </c>
      <c r="G22" s="28" t="s">
        <v>2</v>
      </c>
    </row>
    <row r="23" spans="1:7" ht="21" customHeight="1" thickBot="1">
      <c r="A23" s="14" t="str">
        <f>"Emission pro "&amp;B15&amp;C15&amp;" im Kraftwerk (1)"</f>
        <v>Emission pro 1kWh(el) im Kraftwerk (1)</v>
      </c>
      <c r="B23" s="29">
        <f>B22*B21/1000</f>
        <v>1.1853959222380275</v>
      </c>
      <c r="C23" s="31" t="str">
        <f>"kgCO2 für "&amp;B$15&amp;C$15&amp;" ab Steckdose"</f>
        <v>kgCO2 für 1kWh(el) ab Steckdose</v>
      </c>
      <c r="D23" s="61"/>
      <c r="E23" s="86" t="s">
        <v>90</v>
      </c>
      <c r="F23" s="61"/>
      <c r="G23" s="62"/>
    </row>
    <row r="24" spans="1:7" ht="21" customHeight="1">
      <c r="A24" s="32" t="s">
        <v>57</v>
      </c>
      <c r="B24" s="33">
        <v>10000</v>
      </c>
      <c r="C24" s="27" t="s">
        <v>15</v>
      </c>
      <c r="D24" s="26" t="s">
        <v>34</v>
      </c>
      <c r="E24" s="81"/>
      <c r="F24" s="27"/>
      <c r="G24" s="28" t="s">
        <v>11</v>
      </c>
    </row>
    <row r="25" spans="1:7" ht="21" customHeight="1">
      <c r="A25" s="34" t="s">
        <v>43</v>
      </c>
      <c r="B25" s="35">
        <f>B24/3600</f>
        <v>2.7777777777777777</v>
      </c>
      <c r="C25" s="12" t="s">
        <v>14</v>
      </c>
      <c r="D25" s="13"/>
      <c r="E25" s="78" t="s">
        <v>78</v>
      </c>
      <c r="F25" s="12"/>
      <c r="G25" s="36" t="s">
        <v>19</v>
      </c>
    </row>
    <row r="26" spans="1:7" ht="21" customHeight="1" thickBot="1">
      <c r="A26" s="14" t="str">
        <f>"Zu verbrennende Kohle im Kraftwerk je "&amp;B15&amp;C15&amp;" (2)"</f>
        <v>Zu verbrennende Kohle im Kraftwerk je 1kWh(el) (2)</v>
      </c>
      <c r="B26" s="30">
        <f>B21/B25</f>
        <v>1.1379800853485065</v>
      </c>
      <c r="C26" s="16" t="str">
        <f>"kg Kohle für "&amp;B$15&amp;C$15</f>
        <v>kg Kohle für 1kWh(el)</v>
      </c>
      <c r="D26" s="60"/>
      <c r="E26" s="83" t="s">
        <v>88</v>
      </c>
      <c r="F26" s="61"/>
      <c r="G26" s="62" t="s">
        <v>19</v>
      </c>
    </row>
    <row r="27" spans="1:5" s="8" customFormat="1" ht="21" customHeight="1">
      <c r="A27" s="37"/>
      <c r="D27" s="9"/>
      <c r="E27" s="77"/>
    </row>
    <row r="28" spans="1:5" ht="21" customHeight="1" thickBot="1">
      <c r="A28" s="38" t="s">
        <v>56</v>
      </c>
      <c r="D28" s="2"/>
      <c r="E28" s="75"/>
    </row>
    <row r="29" spans="1:7" s="89" customFormat="1" ht="21" customHeight="1">
      <c r="A29" s="92" t="s">
        <v>17</v>
      </c>
      <c r="B29" s="93" t="s">
        <v>16</v>
      </c>
      <c r="C29" s="93" t="s">
        <v>18</v>
      </c>
      <c r="D29" s="94" t="s">
        <v>24</v>
      </c>
      <c r="E29" s="95"/>
      <c r="F29" s="93" t="s">
        <v>1</v>
      </c>
      <c r="G29" s="96" t="s">
        <v>101</v>
      </c>
    </row>
    <row r="30" spans="1:7" ht="21" customHeight="1">
      <c r="A30" s="39" t="s">
        <v>58</v>
      </c>
      <c r="B30" s="40">
        <v>35.8</v>
      </c>
      <c r="C30" s="41" t="s">
        <v>0</v>
      </c>
      <c r="D30" s="42" t="s">
        <v>45</v>
      </c>
      <c r="E30" s="82"/>
      <c r="F30" s="41"/>
      <c r="G30" s="43" t="s">
        <v>28</v>
      </c>
    </row>
    <row r="31" spans="1:7" ht="21" customHeight="1">
      <c r="A31" s="39" t="s">
        <v>29</v>
      </c>
      <c r="B31" s="40">
        <v>200</v>
      </c>
      <c r="C31" s="41" t="s">
        <v>23</v>
      </c>
      <c r="D31" s="42" t="s">
        <v>30</v>
      </c>
      <c r="E31" s="82"/>
      <c r="F31" s="41"/>
      <c r="G31" s="36" t="s">
        <v>21</v>
      </c>
    </row>
    <row r="32" spans="1:7" ht="21" customHeight="1">
      <c r="A32" s="44" t="s">
        <v>85</v>
      </c>
      <c r="B32" s="45">
        <f>B30/(B31/100)</f>
        <v>17.9</v>
      </c>
      <c r="C32" s="41" t="s">
        <v>91</v>
      </c>
      <c r="D32" s="42"/>
      <c r="E32" s="82" t="s">
        <v>89</v>
      </c>
      <c r="F32" s="41"/>
      <c r="G32" s="46" t="s">
        <v>19</v>
      </c>
    </row>
    <row r="33" spans="1:7" ht="21" customHeight="1">
      <c r="A33" s="39" t="s">
        <v>7</v>
      </c>
      <c r="B33" s="40">
        <v>15</v>
      </c>
      <c r="C33" s="41" t="s">
        <v>3</v>
      </c>
      <c r="D33" s="42" t="s">
        <v>26</v>
      </c>
      <c r="E33" s="82"/>
      <c r="F33" s="41"/>
      <c r="G33" s="47" t="s">
        <v>25</v>
      </c>
    </row>
    <row r="34" spans="1:7" ht="21" customHeight="1">
      <c r="A34" s="39" t="s">
        <v>55</v>
      </c>
      <c r="B34" s="48">
        <f>B32/(1-B33/100)</f>
        <v>21.058823529411764</v>
      </c>
      <c r="C34" s="41" t="s">
        <v>91</v>
      </c>
      <c r="D34" s="42"/>
      <c r="E34" s="82" t="s">
        <v>86</v>
      </c>
      <c r="F34" s="41"/>
      <c r="G34" s="49" t="s">
        <v>19</v>
      </c>
    </row>
    <row r="35" spans="1:7" ht="21" customHeight="1" thickBot="1">
      <c r="A35" s="50" t="s">
        <v>67</v>
      </c>
      <c r="B35" s="51">
        <f>B34*B23*1000/100</f>
        <v>249.63043538894934</v>
      </c>
      <c r="C35" s="52" t="s">
        <v>13</v>
      </c>
      <c r="D35" s="23"/>
      <c r="E35" s="80" t="s">
        <v>95</v>
      </c>
      <c r="F35" s="22"/>
      <c r="G35" s="24" t="s">
        <v>19</v>
      </c>
    </row>
    <row r="36" spans="1:7" ht="21" customHeight="1">
      <c r="A36" s="53" t="s">
        <v>80</v>
      </c>
      <c r="B36" s="54">
        <v>500</v>
      </c>
      <c r="C36" s="27" t="s">
        <v>40</v>
      </c>
      <c r="D36" s="26" t="s">
        <v>42</v>
      </c>
      <c r="E36" s="81"/>
      <c r="F36" s="27"/>
      <c r="G36" s="55" t="s">
        <v>41</v>
      </c>
    </row>
    <row r="37" spans="1:7" ht="21" customHeight="1">
      <c r="A37" s="34" t="s">
        <v>43</v>
      </c>
      <c r="B37" s="56">
        <f>1000*B36/3600</f>
        <v>138.88888888888889</v>
      </c>
      <c r="C37" s="12" t="s">
        <v>94</v>
      </c>
      <c r="D37" s="13"/>
      <c r="E37" s="78" t="s">
        <v>79</v>
      </c>
      <c r="F37" s="12"/>
      <c r="G37" s="36" t="s">
        <v>19</v>
      </c>
    </row>
    <row r="38" spans="1:7" ht="21" customHeight="1">
      <c r="A38" s="34" t="s">
        <v>59</v>
      </c>
      <c r="B38" s="57">
        <f>B36*B30</f>
        <v>17900</v>
      </c>
      <c r="C38" s="12" t="s">
        <v>0</v>
      </c>
      <c r="D38" s="13"/>
      <c r="E38" s="78" t="s">
        <v>81</v>
      </c>
      <c r="F38" s="12"/>
      <c r="G38" s="36" t="s">
        <v>19</v>
      </c>
    </row>
    <row r="39" spans="1:7" ht="21" customHeight="1">
      <c r="A39" s="34" t="s">
        <v>44</v>
      </c>
      <c r="B39" s="57">
        <f>B23*B38</f>
        <v>21218.58700806069</v>
      </c>
      <c r="C39" s="12" t="s">
        <v>37</v>
      </c>
      <c r="D39" s="13"/>
      <c r="E39" s="78" t="s">
        <v>96</v>
      </c>
      <c r="F39" s="12"/>
      <c r="G39" s="36" t="s">
        <v>19</v>
      </c>
    </row>
    <row r="40" spans="1:7" ht="21" customHeight="1">
      <c r="A40" s="34" t="s">
        <v>39</v>
      </c>
      <c r="B40" s="58">
        <v>200000</v>
      </c>
      <c r="C40" s="12" t="s">
        <v>23</v>
      </c>
      <c r="D40" s="13" t="s">
        <v>38</v>
      </c>
      <c r="E40" s="78"/>
      <c r="F40" s="12" t="s">
        <v>46</v>
      </c>
      <c r="G40" s="43" t="s">
        <v>47</v>
      </c>
    </row>
    <row r="41" spans="1:7" ht="21" customHeight="1" thickBot="1">
      <c r="A41" s="50" t="s">
        <v>83</v>
      </c>
      <c r="B41" s="59">
        <f>B39*1000/B40</f>
        <v>106.09293504030344</v>
      </c>
      <c r="C41" s="52" t="s">
        <v>13</v>
      </c>
      <c r="D41" s="60"/>
      <c r="E41" s="83" t="s">
        <v>84</v>
      </c>
      <c r="F41" s="61"/>
      <c r="G41" s="62" t="s">
        <v>19</v>
      </c>
    </row>
    <row r="42" spans="1:7" ht="21" customHeight="1">
      <c r="A42" s="34" t="s">
        <v>65</v>
      </c>
      <c r="B42" s="63">
        <f>B34+100*B38/B40</f>
        <v>30.008823529411764</v>
      </c>
      <c r="C42" s="64" t="s">
        <v>12</v>
      </c>
      <c r="D42" s="13"/>
      <c r="E42" s="78" t="s">
        <v>87</v>
      </c>
      <c r="F42" s="12" t="s">
        <v>66</v>
      </c>
      <c r="G42" s="36" t="s">
        <v>19</v>
      </c>
    </row>
    <row r="43" spans="1:7" ht="21" customHeight="1">
      <c r="A43" s="65" t="s">
        <v>61</v>
      </c>
      <c r="B43" s="66">
        <f>B42*B26</f>
        <v>34.149443561208265</v>
      </c>
      <c r="C43" s="67" t="s">
        <v>60</v>
      </c>
      <c r="D43" s="13"/>
      <c r="E43" s="78" t="s">
        <v>98</v>
      </c>
      <c r="F43" s="87"/>
      <c r="G43" s="36" t="s">
        <v>19</v>
      </c>
    </row>
    <row r="44" spans="1:7" ht="21" customHeight="1" thickBot="1">
      <c r="A44" s="14" t="s">
        <v>62</v>
      </c>
      <c r="B44" s="68">
        <f>1000*B42*B23/100</f>
        <v>355.7233704292528</v>
      </c>
      <c r="C44" s="16" t="s">
        <v>13</v>
      </c>
      <c r="D44" s="60"/>
      <c r="E44" s="83" t="s">
        <v>97</v>
      </c>
      <c r="F44" s="88" t="s">
        <v>102</v>
      </c>
      <c r="G44" s="62" t="s">
        <v>19</v>
      </c>
    </row>
  </sheetData>
  <hyperlinks>
    <hyperlink ref="G33" r:id="rId1" display="https://sedl.at/Elektroauto/Akkus/Ladezeiten"/>
    <hyperlink ref="G30" r:id="rId2" display="https://www.volkswagen.at/media/Kwc_Basic_DownloadTag_Component/1210-paragraphs-14268-text-l2-child/default/2aa88014/1585232943/e-golf-verkaufsunterlage-01-2020-web-v1.pdf"/>
    <hyperlink ref="G36" r:id="rId3" display="https://www.energie-experten.ch/de/mobilitaet/detail/wie-stark-belastet-die-batterieherstellung-die-oekobilanz-von-elektroautos.html"/>
    <hyperlink ref="G40" r:id="rId4" display="https://www.elektroniknet.de/elektronik-automotive/elektromobilitaet/wie-lange-lebt-die-batterie-122421.html"/>
    <hyperlink ref="G16" r:id="rId5" display="https://sedl.at/Stromnetz"/>
    <hyperlink ref="G22" r:id="rId6" display="http://volker-quaschning.de/datserv/CO2-spez/index.php"/>
    <hyperlink ref="G20" r:id="rId7" display="https://www.ingenieur.de/technik/fachbereiche/rohstoffe/braunkohle-loesungen-fuer-co2-ausstoss-wirkungsgrad/ "/>
    <hyperlink ref="G18" r:id="rId8" display="https://www.energie-lexikon.info/kohlekraftwerk.html"/>
    <hyperlink ref="G24" r:id="rId9" display="https://books.google.at/books?id=7I6Cvctmw4AC&amp;pg=PA9&amp;dq=Heizwert+braunkohle&amp;hl=de&amp;sa=X&amp;ved=0ahUKEwibjp7IsdbSAhVFIcAKHf1zAKIQ6AEIQDAG#v=onepage&amp;q=Heizwert%20braunkohle&amp;f=false"/>
    <hyperlink ref="G2" r:id="rId10" display="https://de.wikipedia.org/wiki/Merit-Order"/>
  </hyperlinks>
  <printOptions/>
  <pageMargins left="0.5905511811023623" right="0.3937007874015748" top="0.5905511811023623" bottom="0.5905511811023623" header="0.5118110236220472" footer="0.5118110236220472"/>
  <pageSetup fitToHeight="1" fitToWidth="1" horizontalDpi="600" verticalDpi="600" orientation="landscape" paperSize="9" scale="52" r:id="rId12"/>
  <drawing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DerUser</dc:creator>
  <cp:keywords/>
  <dc:description/>
  <cp:lastModifiedBy>DerUser</cp:lastModifiedBy>
  <cp:lastPrinted>2020-04-08T16:55:28Z</cp:lastPrinted>
  <dcterms:created xsi:type="dcterms:W3CDTF">2019-03-10T08:23:16Z</dcterms:created>
  <dcterms:modified xsi:type="dcterms:W3CDTF">2020-04-08T16:59:02Z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